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CVTU 2020\INFORMES TECNICOS\OBRAS COMPLEMENTARIAS - CALIBRACIÓN\ANEXOS\"/>
    </mc:Choice>
  </mc:AlternateContent>
  <xr:revisionPtr revIDLastSave="0" documentId="13_ncr:1_{28541311-8BDE-4ECD-803E-7AEA53853063}" xr6:coauthVersionLast="47" xr6:coauthVersionMax="47" xr10:uidLastSave="{00000000-0000-0000-0000-000000000000}"/>
  <bookViews>
    <workbookView xWindow="-120" yWindow="-120" windowWidth="20730" windowHeight="11160" activeTab="1" xr2:uid="{8ED80A0B-6B19-49BF-B228-30802FA4DCBD}"/>
  </bookViews>
  <sheets>
    <sheet name="APU OE-GAVIONES" sheetId="6" r:id="rId1"/>
    <sheet name="PPTO GAV. CHADÓ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cessDatabase" hidden="1">"C:\C-314\VOLUMENES\volfin4.mdb"</definedName>
    <definedName name="Acero_60.000_psi__incluye_figurada" localSheetId="0">[1]Insumos!$D$4</definedName>
    <definedName name="Acero_60.000_psi__incluye_figurada">[2]Insumos!$D$4</definedName>
    <definedName name="Administración" localSheetId="0">'[1]A.I.U'!$H$55</definedName>
    <definedName name="Administración">#REF!</definedName>
    <definedName name="Agua" localSheetId="0">[1]Insumos!$D$18</definedName>
    <definedName name="Agua">[2]Insumos!$D$15</definedName>
    <definedName name="Alambre_negro_no._18" localSheetId="0">[1]Insumos!$D$5</definedName>
    <definedName name="Alambre_negro_no._18">[2]Insumos!$D$5</definedName>
    <definedName name="Almacenista">[1]CUADRILLAS!$B$18</definedName>
    <definedName name="_xlnm.Print_Area" localSheetId="1">'PPTO GAV. CHADÓ'!$A$1:$H$24</definedName>
    <definedName name="Arena_fina" localSheetId="0">[1]Insumos!$D$6</definedName>
    <definedName name="Arena_fina">[2]Insumos!$D$6</definedName>
    <definedName name="Arena_lavada_de_peña" localSheetId="0">[1]Insumos!$D$7</definedName>
    <definedName name="Arena_lavada_de_peña">[2]Insumos!$D$7</definedName>
    <definedName name="Asesor_de_Tráfico">[1]CUADRILLAS!$B$26</definedName>
    <definedName name="Asesor_Legal__Abogado">[1]CUADRILLAS!$B$17</definedName>
    <definedName name="Asfalto">[1]Insumos!$D$11</definedName>
    <definedName name="Auxiliar_de_Transito">[1]CUADRILLAS!$B$27</definedName>
    <definedName name="ayudante" localSheetId="0">[1]CUADRILLAS!$C$6</definedName>
    <definedName name="ayudante">[2]CUADRILLAS!$C$8</definedName>
    <definedName name="Barreras_plasticas_de_Aproximación__Maletines_tipo_Newjersy__o_similar" localSheetId="0">[1]Insumos!$D$27</definedName>
    <definedName name="Barreras_plasticas_de_Aproximación__Maletines_tipo_Newjersy__o_similar">[2]Insumos!$D$24</definedName>
    <definedName name="Barricada_Metalica_con_tres__3__tableros_con_franjas_reflectivas_color_naranja_y_blanco">[1]Insumos!$D$24</definedName>
    <definedName name="Base_granular">[1]Insumos!$D$9</definedName>
    <definedName name="Bordillo_prefabricado__L_80_cm__h__35_cm__b__20_cm">[1]Insumos!#REF!</definedName>
    <definedName name="Buldozer__Potencia_al_volante_de_140_HP__motor_de_2200_RPM__longitud_de_hoja_4_80_m." localSheetId="0">'[1]Equipo y transporte'!$D$16</definedName>
    <definedName name="Buldozer__Potencia_al_volante_de_140_HP__motor_de_2200_RPM__longitud_de_hoja_4_80_m.">'[3]Equipo y transporte'!$D$16</definedName>
    <definedName name="cade" localSheetId="0">[1]CUADRILLAS!$B$11</definedName>
    <definedName name="cade">[2]CUADRILLAS!$B$12</definedName>
    <definedName name="camioneta" localSheetId="0">'[4]Equipo y transporte'!$D$26</definedName>
    <definedName name="camioneta">'[2]Equipo y transporte'!$D$26</definedName>
    <definedName name="Camioneta_D_300" localSheetId="0">'[1]Equipo y transporte'!$D$19</definedName>
    <definedName name="Camioneta_D_300">'[2]Equipo y transporte'!$D$24</definedName>
    <definedName name="Carrotanque_1000_gl" localSheetId="0">'[1]Equipo y transporte'!$D$11</definedName>
    <definedName name="Carrotanque_1000_gl">'[2]Equipo y transporte'!$D$16</definedName>
    <definedName name="Carrotanque_Irrigador_de_asfalto__1000_GALONES_DE_CAPACIDAD">'[1]Equipo y transporte'!$D$23</definedName>
    <definedName name="Cemento_gris__Inlcuye_tranporte_interno_en_obra_cargue_y_descargue" localSheetId="0">[1]Insumos!$D$14</definedName>
    <definedName name="Cemento_gris__Inlcuye_tranporte_interno_en_obra_cargue_y_descargue">[2]Insumos!$D$11</definedName>
    <definedName name="Chaleco_Reflectivo" localSheetId="0">[1]Insumos!$D$39</definedName>
    <definedName name="Chaleco_Reflectivo">[2]Insumos!$D$36</definedName>
    <definedName name="Cinta_Plastica__PELIGRO_NO_PASE" localSheetId="0">[1]Insumos!$D$28</definedName>
    <definedName name="Cinta_Plastica__PELIGRO_NO_PASE">[2]Insumos!$D$25</definedName>
    <definedName name="Compactador_de_Rodillo_POTENCIA__99HP__PESO__8_ton">'[1]Equipo y transporte'!$D$22</definedName>
    <definedName name="Compactador_neumático_de_Potencia_70_HP__peso_de_13_ton">'[1]Equipo y transporte'!$D$21</definedName>
    <definedName name="Compresor__barrido_y_soplado">'[1]Equipo y transporte'!$D$24</definedName>
    <definedName name="Compresor_80HP__con_martillo">'[1]Equipo y transporte'!$D$25</definedName>
    <definedName name="concreto_2000_apartado">'[1]Concretos y morteros'!$G$302</definedName>
    <definedName name="concreto_2000_arboletes">'[1]Concretos y morteros'!$G$580</definedName>
    <definedName name="concreto_2000_carepa">'[1]Concretos y morteros'!$G$820</definedName>
    <definedName name="concreto_2000_chigorodo">'[1]Concretos y morteros'!$G$1062</definedName>
    <definedName name="concreto_2000_mutata">'[1]Concretos y morteros'!$G$1304</definedName>
    <definedName name="concreto_2000_necocli">'[1]Concretos y morteros'!$G$1546</definedName>
    <definedName name="concreto_2000_sanjuan">'[1]Concretos y morteros'!$G$1788</definedName>
    <definedName name="concreto_2000_sanpedro">'[1]Concretos y morteros'!$G$2030</definedName>
    <definedName name="concreto_2000_turbo">'[1]Concretos y morteros'!$G$2272</definedName>
    <definedName name="concreto_2500_apartado">'[1]Concretos y morteros'!$G$257</definedName>
    <definedName name="concreto_2500_arboletes">'[1]Concretos y morteros'!$G$542</definedName>
    <definedName name="concreto_2500_carepa">'[1]Concretos y morteros'!$G$782</definedName>
    <definedName name="concreto_2500_chigorodo">'[1]Concretos y morteros'!$G$1024</definedName>
    <definedName name="concreto_2500_mutata">'[1]Concretos y morteros'!$G$1266</definedName>
    <definedName name="concreto_2500_necocli">'[1]Concretos y morteros'!$G$1508</definedName>
    <definedName name="concreto_2500_sanjuan">'[1]Concretos y morteros'!$G$1750</definedName>
    <definedName name="concreto_2500_sanpedro">'[1]Concretos y morteros'!$G$1992</definedName>
    <definedName name="concreto_2500_turbo">'[1]Concretos y morteros'!$G$2234</definedName>
    <definedName name="Concreto_3000_Apartado">'[1]Concretos y morteros'!$G$213</definedName>
    <definedName name="concreto_3000_arboletes">'[1]Concretos y morteros'!$G$505</definedName>
    <definedName name="concreto_3000_carepa">'[1]Concretos y morteros'!$G$745</definedName>
    <definedName name="concreto_3000_chigorodo">'[1]Concretos y morteros'!$G$987</definedName>
    <definedName name="concreto_3000_mutata">'[1]Concretos y morteros'!$G$1229</definedName>
    <definedName name="concreto_3000_necocli">'[1]Concretos y morteros'!$G$1471</definedName>
    <definedName name="concreto_3000_sanjuan">'[1]Concretos y morteros'!$G$1713</definedName>
    <definedName name="concreto_3000_sanpedro">'[1]Concretos y morteros'!$G$1955</definedName>
    <definedName name="concreto_3000_turbo">'[1]Concretos y morteros'!$G$2197</definedName>
    <definedName name="Contador">[1]CUADRILLAS!$B$23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[1]Insumos!$D$26</definedName>
    <definedName name="Delineadores_tubulares__Colombinas">[2]Insumos!$D$23</definedName>
    <definedName name="Director_de_obra" localSheetId="0">[1]CUADRILLAS!$B$15</definedName>
    <definedName name="Director_de_obra">[2]CUADRILLAS!$B$16</definedName>
    <definedName name="DIS_ASFAL_SANJUAN">'[1]Concretos y morteros'!$B$1566</definedName>
    <definedName name="Disco_abrasivo_corte_de_metal_14" localSheetId="0">[1]Insumos!$D$19</definedName>
    <definedName name="Disco_abrasivo_corte_de_metal_14">[2]Insumos!$D$16</definedName>
    <definedName name="Disolvente_para_pintura__trafíco__acrílico">[1]Insumos!$D$51</definedName>
    <definedName name="DIST_ASFAL_NECO">'[1]Concretos y morteros'!$B$1324</definedName>
    <definedName name="dist_can_arb">'[2]Concretos y morteros'!$J$6</definedName>
    <definedName name="dist_can_car">'[2]Concretos y morteros'!$J$7</definedName>
    <definedName name="dist_can_chi">'[2]Concretos y morteros'!$J$8</definedName>
    <definedName name="dist_can_ju">'[2]Concretos y morteros'!$J$11</definedName>
    <definedName name="dist_can_mut">'[2]Concretos y morteros'!$J$9</definedName>
    <definedName name="dist_can_nec">'[2]Concretos y morteros'!$J$10</definedName>
    <definedName name="dist_can_ped">'[2]Concretos y morteros'!$J$12</definedName>
    <definedName name="dist_can_tur">'[2]Concretos y morteros'!$J$13</definedName>
    <definedName name="dist_cant_Ap">'[2]Concretos y morteros'!$J$5</definedName>
    <definedName name="dist_esc_apa">'[2]Concretos y morteros'!$K$5</definedName>
    <definedName name="dist_esc_arb">'[2]Concretos y morteros'!$K$6</definedName>
    <definedName name="dist_esc_car">'[2]Concretos y morteros'!$K$7</definedName>
    <definedName name="dist_esc_chi">'[2]Concretos y morteros'!$K$8</definedName>
    <definedName name="dist_esc_jua">'[2]Concretos y morteros'!$K$11</definedName>
    <definedName name="dist_esc_mut">'[2]Concretos y morteros'!$K$9</definedName>
    <definedName name="dist_esc_nec">'[2]Concretos y morteros'!$K$10</definedName>
    <definedName name="dist_esc_ped">'[2]Concretos y morteros'!$K$12</definedName>
    <definedName name="dist_esc_tur">'[2]Concretos y morteros'!$K$13</definedName>
    <definedName name="DISTANCIA_BOTADERO_carepa">'[1]Concretos y morteros'!$B$599</definedName>
    <definedName name="DISTANCIA_CANTERA_APARTADOR">'[1]Concretos y morteros'!$B$12</definedName>
    <definedName name="DISTANCIA_CANTERA_ARBOLETES">'[1]Concretos y morteros'!$B$318</definedName>
    <definedName name="DISTANCIA_CANTERA_CAREPA">'[1]Concretos y morteros'!$B$596</definedName>
    <definedName name="DISTANCIA_CANTERA_CHIGORODO">'[1]Concretos y morteros'!$B$838</definedName>
    <definedName name="DISTANCIA_CANTERA_MUTATA">'[1]Concretos y morteros'!$B$1079</definedName>
    <definedName name="DISTANCIA_CANTERA_NECOCLI">'[1]Concretos y morteros'!$B$1322</definedName>
    <definedName name="DISTANCIA_CANTERA_SAN_JUAN">'[1]Concretos y morteros'!$B$1564</definedName>
    <definedName name="DISTANCIA_CANTERA_SAN_PEDRO">'[1]Concretos y morteros'!$B$1806</definedName>
    <definedName name="DISTANCIA_CANTERA_TURBO">'[1]Concretos y morteros'!$B$2048</definedName>
    <definedName name="DISTANCIA_ESCOMBRERA_apartado">'[1]Concretos y morteros'!$B$15</definedName>
    <definedName name="DISTANCIA_ESCOMBRERA_arboletes">'[1]Concretos y morteros'!$B$321</definedName>
    <definedName name="DISTANCIA_ESCOMBRERA_CHIGORODO">'[1]Concretos y morteros'!$B$841</definedName>
    <definedName name="DISTANCIA_ESCOMBRERA_MUTATA">'[1]Concretos y morteros'!$B$1082</definedName>
    <definedName name="DISTANCIA_ESCOMBRERA_NECOCLI">'[1]Concretos y morteros'!$B$1325</definedName>
    <definedName name="DISTANCIA_ESCOMBRERA_SANJUANDEURABA">'[1]Concretos y morteros'!$B$1567</definedName>
    <definedName name="DISTANCIA_ESCOMBRERA_SANPEDRO">'[1]Concretos y morteros'!$B$1809</definedName>
    <definedName name="DISTANCIA_ESCOMBRERA_TURBO">'[1]Concretos y morteros'!$B$2051</definedName>
    <definedName name="DISTANCIA_PLANTA_ASFALTO">'[1]Concretos y morteros'!$B$320</definedName>
    <definedName name="Durmiente_ordinario_2__2">[1]Insumos!#REF!</definedName>
    <definedName name="Emulsión_CRR_1">[1]Insumos!$D$12</definedName>
    <definedName name="Esferas_Reflectivas">[1]Insumos!$D$49</definedName>
    <definedName name="factmas2smlv">'[1]Factor Prestacionas para aiu'!$C$30+1</definedName>
    <definedName name="FACTOR_PRESTACIONAL_1sml" localSheetId="0">'[1]Factor Prestacionas para aiu'!$B$30+1</definedName>
    <definedName name="FACTOR_PRESTACIONAL_1sml">'[3]Factor Prestacionas para aiu'!$B$30+1</definedName>
    <definedName name="Flasher_luminoso_para_barricadas" localSheetId="0">[1]Insumos!$D$29</definedName>
    <definedName name="Flasher_luminoso_para_barricadas">[2]Insumos!$D$26</definedName>
    <definedName name="formaleta_madera" localSheetId="0">'[1]Equipo y transporte'!$D$9</definedName>
    <definedName name="formaleta_madera">'[2]Equipo y transporte'!$D$14</definedName>
    <definedName name="Geotextil_fortex_Bx_40">[1]Insumos!$D$21</definedName>
    <definedName name="Grava" localSheetId="0">[1]Insumos!$D$8</definedName>
    <definedName name="Grava">[2]Insumos!$D$8</definedName>
    <definedName name="Imprevistos" localSheetId="0">'[1]A.I.U'!$H$56</definedName>
    <definedName name="Imprevistos">#REF!</definedName>
    <definedName name="Ingeniero_ambiental">[1]CUADRILLAS!$B$16</definedName>
    <definedName name="Inspector_de_Obra">[1]CUADRILLAS!$B$14</definedName>
    <definedName name="interventoria_2" localSheetId="0" hidden="1">#REF!</definedName>
    <definedName name="interventoria_2" hidden="1">#REF!</definedName>
    <definedName name="KO" localSheetId="0" hidden="1">#REF!</definedName>
    <definedName name="KO" hidden="1">#REF!</definedName>
    <definedName name="Laboratorio">#REF!</definedName>
    <definedName name="Limpiador_PVC_x_1_4_de_galón">[1]Insumos!#REF!</definedName>
    <definedName name="Maestro">'[1]Factor Prestacionas para aiu'!#REF!</definedName>
    <definedName name="Maestro_de_Obra" localSheetId="0">[1]CUADRILLAS!$B$12</definedName>
    <definedName name="Maestro_de_Obra">[2]CUADRILLAS!$B$13</definedName>
    <definedName name="Malla_electrosoldada_de_8.5_mm_cada_15_cm">[1]Insumos!#REF!</definedName>
    <definedName name="materiales">[5]MATERIALES!$B$6:$D$403</definedName>
    <definedName name="Mezcladora_trompo_a_gasolina__Inc._combustible" localSheetId="0">'[1]Equipo y transporte'!$D$14</definedName>
    <definedName name="Mezcladora_trompo_a_gasolina__Inc._combustible">'[2]Equipo y transporte'!$D$19</definedName>
    <definedName name="mortero1_3_apartado">'[1]Concretos y morteros'!$G$76</definedName>
    <definedName name="mortero1_3_arboletes">'[1]Concretos y morteros'!$G$392</definedName>
    <definedName name="mortero1_3_carepa">'[1]Concretos y morteros'!$G$633</definedName>
    <definedName name="mortero1_3_chigorodo">'[1]Concretos y morteros'!$G$875</definedName>
    <definedName name="mortero1_3_mutata">'[1]Concretos y morteros'!$G$1116</definedName>
    <definedName name="mortero1_3_necocli">'[1]Concretos y morteros'!$G$1359</definedName>
    <definedName name="mortero1_3_sanjuan">'[1]Concretos y morteros'!$G$1601</definedName>
    <definedName name="mortero1_3_sanpedro">'[1]Concretos y morteros'!$G$1843</definedName>
    <definedName name="mortero1_3_turbo">'[1]Concretos y morteros'!$G$2085</definedName>
    <definedName name="Motoniveladora_120_HP.">'[1]Equipo y transporte'!$D$4</definedName>
    <definedName name="municipios">[6]PRESU!$A$4:$B$266</definedName>
    <definedName name="oficial" localSheetId="0">[1]CUADRILLAS!$C$7</definedName>
    <definedName name="oficial">[2]CUADRILLAS!$C$9</definedName>
    <definedName name="Oficios_Varios">[1]CUADRILLAS!$B$24</definedName>
    <definedName name="Pasavias_en_tela">[1]Insumos!$D$30</definedName>
    <definedName name="Pintura_Acrílica_pura_para_tráfico">[1]Insumos!$D$50</definedName>
    <definedName name="Pitos_para_auxiliares_de_tránsito" localSheetId="0">[1]Insumos!$D$48</definedName>
    <definedName name="Pitos_para_auxiliares_de_tránsito">[2]Insumos!$D$45</definedName>
    <definedName name="Planta_Electrica__Diesel_Gasolina" localSheetId="0">'[4]Equipo y transporte'!$D$29</definedName>
    <definedName name="Planta_Electrica__Diesel_Gasolina">'[2]Equipo y transporte'!$D$29</definedName>
    <definedName name="Poste_en_angulo_de_2_2_1_4_de_3_5m_para_señal" localSheetId="0">[1]Insumos!$D$22</definedName>
    <definedName name="Poste_en_angulo_de_2_2_1_4_de_3_5m_para_señal">[2]Insumos!$D$19</definedName>
    <definedName name="Prestaciones_1" localSheetId="0">#REF!</definedName>
    <definedName name="Prestaciones_1">#REF!</definedName>
    <definedName name="Prestaciones_2" localSheetId="0">'APU OE-GAVIONES'!#REF!</definedName>
    <definedName name="Prestaciones_2">#REF!</definedName>
    <definedName name="Profesional_SIG">[1]CUADRILLAS!$B$21</definedName>
    <definedName name="Profesional_SISO">[1]CUADRILLAS!$B$20</definedName>
    <definedName name="proyecto" localSheetId="0">#REF!</definedName>
    <definedName name="proyecto">#REF!</definedName>
    <definedName name="Rajón_de_piedra_del_municipio" localSheetId="0">[1]Insumos!$D$13</definedName>
    <definedName name="Rajón_de_piedra_del_municipio">[2]Insumos!$D$10</definedName>
    <definedName name="Rastrillero">[1]CUADRILLAS!$C$8</definedName>
    <definedName name="rendimiento_acero">'APU OE-GAVIONES'!#REF!</definedName>
    <definedName name="rendimientoconph">'APU OE-GAVIONES'!#REF!</definedName>
    <definedName name="Residente_de_obra">[1]CUADRILLAS!$B$13</definedName>
    <definedName name="Residente_de_Tráfico">[1]CUADRILLAS!#REF!</definedName>
    <definedName name="Retroexcavadora_de_llantas" localSheetId="0">'[1]Equipo y transporte'!$D$15</definedName>
    <definedName name="Retroexcavadora_de_llantas">'[2]Equipo y transporte'!$D$20</definedName>
    <definedName name="Riel_metalico_3x0.15x0.2m">'[1]Equipo y transporte'!$D$10</definedName>
    <definedName name="Rodillo_vibrante_tanden_autopropulsado_anchura_de_trabajo_100_cm">'[1]Equipo y transporte'!#REF!</definedName>
    <definedName name="Secretaria" localSheetId="0">[1]CUADRILLAS!$B$25</definedName>
    <definedName name="Secretaria">[2]CUADRILLAS!$B$26</definedName>
    <definedName name="Señal__grupo_1_._Tablero_en_lámina_galvanizada_de_75cm_75cm__calibre_16__reflectivo_tipo_1__incluye_poste" localSheetId="0">[1]Insumos!$D$23</definedName>
    <definedName name="Señal__grupo_1_._Tablero_en_lámina_galvanizada_de_75cm_75cm__calibre_16__reflectivo_tipo_1__incluye_poste">[2]Insumos!$D$20</definedName>
    <definedName name="SIO_03_Fin_de_Obra">[1]Insumos!$D$36</definedName>
    <definedName name="SIO_07_Desvio">[1]Insumos!$D$37</definedName>
    <definedName name="SIO_24_Peatones">[1]Insumos!$D$38</definedName>
    <definedName name="smlv" localSheetId="0">'[1]Factor Prestacionas para aiu'!$B$4</definedName>
    <definedName name="smlv">#REF!</definedName>
    <definedName name="Soldadura_PVC_wet_bonding_1_8_galón">[1]Insumos!#REF!</definedName>
    <definedName name="SPO_01_Trabajadores_en_la_via">[1]Insumos!$D$31</definedName>
    <definedName name="SPO_02_Maquinaria_en_la_via">[1]Insumos!$D$32</definedName>
    <definedName name="SPO_03_Auxiliar_de_Transito">[1]Insumos!$D$33</definedName>
    <definedName name="SRO_03_pare_siga">[1]Insumos!$D$35</definedName>
    <definedName name="SRO_03_Uno_a_Uno">[1]Insumos!$D$34</definedName>
    <definedName name="SUBBASEPXCOMPACTACION">'APU OE-GAVIONES'!#REF!</definedName>
    <definedName name="Subbse_Granular" localSheetId="0">[1]Insumos!$D$10</definedName>
    <definedName name="Subbse_Granular">[2]Insumos!$D$9</definedName>
    <definedName name="Terminadora_de_asfalto__Finisher___potencia_en_el_volante_174_HP__R_20M3_H__velocidad_de_desplazamiento_114_m_min">'[1]Equipo y transporte'!$D$20</definedName>
    <definedName name="Topo" localSheetId="0">[1]CUADRILLAS!$B$10</definedName>
    <definedName name="Topo">[2]CUADRILLAS!$B$11</definedName>
    <definedName name="TORNILLO_ACERO_3_8__3__AF_GRADO_5__TUERCA_ARANDELA">[1]Insumos!#REF!</definedName>
    <definedName name="Transporte_volco" localSheetId="0">'[1]Equipo y transporte'!$D$13</definedName>
    <definedName name="Transporte_volco">'[2]Equipo y transporte'!$D$18</definedName>
    <definedName name="Tronzadora">'[1]Equipo y transporte'!$D$8</definedName>
    <definedName name="Tubería_PVC_alcantarillado_36___Inc.Transporte" localSheetId="0">[1]Insumos!$D$20</definedName>
    <definedName name="Tubería_PVC_alcantarillado_36___Inc.Transporte">[2]Insumos!$D$17</definedName>
    <definedName name="Tubo_rectangular_100x40x1.5_mm" localSheetId="0">[4]Insumos!$D$48</definedName>
    <definedName name="Tubo_rectangular_100x40x1.5_mm">[2]Insumos!$D$48</definedName>
    <definedName name="Utilidad" localSheetId="0">'[1]A.I.U'!$H$57</definedName>
    <definedName name="Utilidad">#REF!</definedName>
    <definedName name="Vehiculo__Tipo_pickup" localSheetId="0">'[1]A.I.U'!$E$50</definedName>
    <definedName name="Vehiculo__Tipo_pickup">#REF!</definedName>
    <definedName name="Vehiculo_delineador">'[1]Equipo y transporte'!$D$26</definedName>
    <definedName name="Vibrador_a_gasolina" localSheetId="0">'[1]Equipo y transporte'!$D$6</definedName>
    <definedName name="Vibrador_a_gasolina">'[2]Equipo y transporte'!$D$11</definedName>
    <definedName name="vibrocompactador_de_8_t." localSheetId="0">'[1]Equipo y transporte'!$D$7</definedName>
    <definedName name="vibrocompactador_de_8_t.">'[2]Equipo y transporte'!$D$12</definedName>
    <definedName name="Vigilante">[1]CUADRILLAS!$B$19</definedName>
    <definedName name="Volqueta__6_m³">'[1]Equipo y transporte'!$D$12</definedName>
    <definedName name="Volqueta__6m³__cargue_manual__botadero_adicional_mayor_20_km">'[1]Equipo y transporte'!#REF!</definedName>
    <definedName name="Volqueta_6_m³__cargue_manual__botadero_hasta_20_km">'[1]Equipo y transporte'!#REF!</definedName>
    <definedName name="w" localSheetId="0" hidden="1">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28" i="6"/>
  <c r="F28" i="6" s="1"/>
  <c r="B28" i="6"/>
  <c r="F27" i="6"/>
  <c r="G29" i="6" s="1"/>
  <c r="F16" i="6" s="1"/>
  <c r="G18" i="6" s="1"/>
  <c r="G31" i="6" s="1"/>
  <c r="F22" i="6"/>
  <c r="G23" i="6" s="1"/>
  <c r="E22" i="6"/>
  <c r="D22" i="6"/>
  <c r="F12" i="6"/>
  <c r="F11" i="6"/>
  <c r="F10" i="6"/>
  <c r="F9" i="6"/>
  <c r="G13" i="6" s="1"/>
  <c r="F8" i="6"/>
  <c r="B2" i="6"/>
  <c r="E11" i="1" l="1"/>
  <c r="G11" i="1" s="1"/>
  <c r="G12" i="1" s="1"/>
</calcChain>
</file>

<file path=xl/sharedStrings.xml><?xml version="1.0" encoding="utf-8"?>
<sst xmlns="http://schemas.openxmlformats.org/spreadsheetml/2006/main" count="73" uniqueCount="55">
  <si>
    <t>Valor Total</t>
  </si>
  <si>
    <t>Valor Unitario</t>
  </si>
  <si>
    <t>Cantidad</t>
  </si>
  <si>
    <t>Unidad</t>
  </si>
  <si>
    <t>Actividad / Descripción</t>
  </si>
  <si>
    <t>Chadó Arriba</t>
  </si>
  <si>
    <t>Municipio:</t>
  </si>
  <si>
    <t>VALOR DE LA PROPUESTA</t>
  </si>
  <si>
    <t>m3</t>
  </si>
  <si>
    <t>Gaviones de malla de acero entrelazado</t>
  </si>
  <si>
    <t>OBRA COMPLEMENTARIA - CONSTRUCCIÓN DE MURO DE CONFINAMIENTO EN GAVIONES</t>
  </si>
  <si>
    <t>MUTATÁ</t>
  </si>
  <si>
    <t>Frente de obra:</t>
  </si>
  <si>
    <t>TOTAL COSTOS DIRECTOS:</t>
  </si>
  <si>
    <t>ANALISIS DE PRECIOS UNITARIOS</t>
  </si>
  <si>
    <t>CAPITULO: OBRAS EXTRAS</t>
  </si>
  <si>
    <t>ACTIVIDAD GENERAL: OE 6</t>
  </si>
  <si>
    <t>UNIDAD</t>
  </si>
  <si>
    <t>ACTIVIDAD:</t>
  </si>
  <si>
    <t>ITEM:</t>
  </si>
  <si>
    <t>OE10</t>
  </si>
  <si>
    <t>I. MATERIALES EN OBRA</t>
  </si>
  <si>
    <t>Descripción</t>
  </si>
  <si>
    <t>Precio-Unit.</t>
  </si>
  <si>
    <t>Piedra para gavión</t>
  </si>
  <si>
    <t>Alambre galvanizado No. 12</t>
  </si>
  <si>
    <t>kg</t>
  </si>
  <si>
    <t xml:space="preserve">Formaleta </t>
  </si>
  <si>
    <t>m2</t>
  </si>
  <si>
    <t>Geotextil no tejido N2000</t>
  </si>
  <si>
    <r>
      <t>Malla para gaviones x (3M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</si>
  <si>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und</t>
  </si>
  <si>
    <t>Sub-Total</t>
  </si>
  <si>
    <t>II. EQUIPO Y HERRAMIENTAS</t>
  </si>
  <si>
    <t>Tipo</t>
  </si>
  <si>
    <t>Tarifa/Hr</t>
  </si>
  <si>
    <t>Rendimiento</t>
  </si>
  <si>
    <t>Herramientas menores (10%m.o)</t>
  </si>
  <si>
    <t>III. TRANSPORTES</t>
  </si>
  <si>
    <t>Materiales</t>
  </si>
  <si>
    <t xml:space="preserve">Vol-Peso </t>
  </si>
  <si>
    <t>Distancia</t>
  </si>
  <si>
    <t>M3/Km</t>
  </si>
  <si>
    <t>Tarifa</t>
  </si>
  <si>
    <t>Transporte de piedra para gaviones</t>
  </si>
  <si>
    <t>IV. MANO DE OBRA</t>
  </si>
  <si>
    <t>Trabajador o Cuadrilla</t>
  </si>
  <si>
    <t>Jornal</t>
  </si>
  <si>
    <t>Prestaciones</t>
  </si>
  <si>
    <t>Jornal/total</t>
  </si>
  <si>
    <t>Oficial 1</t>
  </si>
  <si>
    <t>Ayudante(5)</t>
  </si>
  <si>
    <t>Total Costos Directos</t>
  </si>
  <si>
    <t>Gaviónes de Malla de Alambre de Acero Entrelazado. Municipio de Mutatá</t>
  </si>
  <si>
    <t>Obras Complementarias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</si>
</sst>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* #,##0_-;\-&quot;$&quot;* #,##0_-;_-&quot;$&quot;* &quot;-&quot;_-;_-@_-"/>
    <numFmt numFmtId="166" formatCode="[$$-240A]#,##0.00"/>
    <numFmt numFmtId="167" formatCode="[$$-240A]#,##0.00;[Red][$$-240A]#,##0.00"/>
    <numFmt numFmtId="168" formatCode="[$$-240A]#,##0.0"/>
    <numFmt numFmtId="169" formatCode="#,##0.0000"/>
    <numFmt numFmtId="170" formatCode="[$$-240A]\ #,##0.00"/>
    <numFmt numFmtId="171" formatCode="[$$-240A]#,##0.000"/>
    <numFmt numFmtId="172" formatCode="[$$-240A]#,##0;[Red][$$-240A]#,##0"/>
    <numFmt numFmtId="173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vertical="center"/>
    </xf>
    <xf numFmtId="0" fontId="1" fillId="0" borderId="0" xfId="2"/>
    <xf numFmtId="0" fontId="4" fillId="0" borderId="5" xfId="2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165" fontId="5" fillId="0" borderId="5" xfId="4" applyFont="1" applyBorder="1" applyAlignment="1">
      <alignment horizontal="center" vertical="center"/>
    </xf>
    <xf numFmtId="2" fontId="7" fillId="4" borderId="24" xfId="3" applyNumberFormat="1" applyFont="1" applyFill="1" applyBorder="1" applyAlignment="1">
      <alignment horizontal="right"/>
    </xf>
    <xf numFmtId="2" fontId="7" fillId="4" borderId="5" xfId="3" applyNumberFormat="1" applyFont="1" applyFill="1" applyBorder="1" applyAlignment="1">
      <alignment horizontal="right"/>
    </xf>
    <xf numFmtId="0" fontId="7" fillId="4" borderId="23" xfId="3" applyFont="1" applyFill="1" applyBorder="1" applyAlignment="1">
      <alignment horizontal="left" wrapText="1"/>
    </xf>
    <xf numFmtId="0" fontId="7" fillId="4" borderId="22" xfId="3" applyFont="1" applyFill="1" applyBorder="1" applyAlignment="1">
      <alignment horizontal="left" wrapText="1"/>
    </xf>
    <xf numFmtId="166" fontId="4" fillId="0" borderId="5" xfId="2" applyNumberFormat="1" applyFont="1" applyBorder="1"/>
    <xf numFmtId="0" fontId="1" fillId="0" borderId="5" xfId="3" applyFont="1" applyBorder="1" applyAlignment="1">
      <alignment horizontal="center" vertical="center"/>
    </xf>
    <xf numFmtId="167" fontId="1" fillId="0" borderId="5" xfId="3" applyNumberFormat="1" applyFont="1" applyBorder="1" applyAlignment="1">
      <alignment horizontal="center" vertical="center"/>
    </xf>
    <xf numFmtId="165" fontId="1" fillId="0" borderId="5" xfId="4" applyFont="1" applyBorder="1"/>
    <xf numFmtId="165" fontId="1" fillId="0" borderId="0" xfId="4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5" fillId="0" borderId="5" xfId="2" applyFont="1" applyBorder="1" applyAlignment="1">
      <alignment horizontal="center" vertical="center" wrapText="1"/>
    </xf>
    <xf numFmtId="167" fontId="5" fillId="0" borderId="5" xfId="3" applyNumberFormat="1" applyFont="1" applyBorder="1" applyAlignment="1">
      <alignment horizontal="center" vertical="center"/>
    </xf>
    <xf numFmtId="167" fontId="5" fillId="0" borderId="5" xfId="2" applyNumberFormat="1" applyFont="1" applyBorder="1" applyAlignment="1">
      <alignment horizontal="center" vertical="center" wrapText="1"/>
    </xf>
    <xf numFmtId="0" fontId="1" fillId="0" borderId="5" xfId="3" applyFont="1" applyBorder="1"/>
    <xf numFmtId="165" fontId="1" fillId="0" borderId="5" xfId="4" applyFont="1" applyBorder="1" applyAlignment="1">
      <alignment horizontal="center" vertical="center" wrapText="1"/>
    </xf>
    <xf numFmtId="10" fontId="1" fillId="0" borderId="5" xfId="5" applyNumberFormat="1" applyFont="1" applyBorder="1" applyAlignment="1">
      <alignment horizontal="center" vertical="center"/>
    </xf>
    <xf numFmtId="165" fontId="1" fillId="0" borderId="5" xfId="4" applyFont="1" applyBorder="1" applyAlignment="1">
      <alignment horizontal="center" vertical="center"/>
    </xf>
    <xf numFmtId="165" fontId="1" fillId="0" borderId="0" xfId="2" applyNumberFormat="1"/>
    <xf numFmtId="168" fontId="4" fillId="2" borderId="5" xfId="2" applyNumberFormat="1" applyFont="1" applyFill="1" applyBorder="1"/>
    <xf numFmtId="0" fontId="4" fillId="0" borderId="0" xfId="2" applyFont="1" applyAlignment="1">
      <alignment horizontal="center"/>
    </xf>
    <xf numFmtId="168" fontId="4" fillId="0" borderId="0" xfId="2" applyNumberFormat="1" applyFont="1"/>
    <xf numFmtId="0" fontId="2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5" xfId="2" applyFont="1" applyBorder="1" applyAlignment="1">
      <alignment horizontal="right"/>
    </xf>
    <xf numFmtId="0" fontId="5" fillId="0" borderId="5" xfId="2" applyFont="1" applyBorder="1" applyAlignment="1">
      <alignment vertical="center"/>
    </xf>
    <xf numFmtId="0" fontId="9" fillId="0" borderId="25" xfId="3" applyFont="1" applyBorder="1" applyAlignment="1">
      <alignment vertical="center" wrapText="1"/>
    </xf>
    <xf numFmtId="4" fontId="9" fillId="0" borderId="25" xfId="3" applyNumberFormat="1" applyFont="1" applyBorder="1" applyAlignment="1">
      <alignment horizontal="center" vertical="center"/>
    </xf>
    <xf numFmtId="169" fontId="9" fillId="0" borderId="25" xfId="3" applyNumberFormat="1" applyFont="1" applyBorder="1" applyAlignment="1">
      <alignment horizontal="center" vertical="center"/>
    </xf>
    <xf numFmtId="170" fontId="9" fillId="0" borderId="25" xfId="3" applyNumberFormat="1" applyFont="1" applyBorder="1" applyAlignment="1">
      <alignment horizontal="right" vertical="center"/>
    </xf>
    <xf numFmtId="9" fontId="9" fillId="0" borderId="25" xfId="6" applyFont="1" applyFill="1" applyBorder="1" applyAlignment="1">
      <alignment horizontal="center" vertical="center"/>
    </xf>
    <xf numFmtId="170" fontId="9" fillId="0" borderId="26" xfId="3" applyNumberFormat="1" applyFont="1" applyBorder="1" applyAlignment="1">
      <alignment vertical="center"/>
    </xf>
    <xf numFmtId="0" fontId="9" fillId="0" borderId="25" xfId="3" applyFont="1" applyBorder="1" applyAlignment="1">
      <alignment vertical="center"/>
    </xf>
    <xf numFmtId="0" fontId="9" fillId="0" borderId="27" xfId="3" applyFont="1" applyBorder="1" applyAlignment="1">
      <alignment vertical="center"/>
    </xf>
    <xf numFmtId="4" fontId="9" fillId="0" borderId="27" xfId="3" applyNumberFormat="1" applyFont="1" applyBorder="1" applyAlignment="1">
      <alignment horizontal="center" vertical="center"/>
    </xf>
    <xf numFmtId="169" fontId="9" fillId="0" borderId="27" xfId="3" applyNumberFormat="1" applyFont="1" applyBorder="1" applyAlignment="1">
      <alignment horizontal="center" vertical="center"/>
    </xf>
    <xf numFmtId="170" fontId="9" fillId="0" borderId="27" xfId="3" applyNumberFormat="1" applyFont="1" applyBorder="1" applyAlignment="1">
      <alignment horizontal="right" vertical="center"/>
    </xf>
    <xf numFmtId="170" fontId="9" fillId="0" borderId="27" xfId="3" applyNumberFormat="1" applyFont="1" applyBorder="1" applyAlignment="1">
      <alignment vertical="center"/>
    </xf>
    <xf numFmtId="171" fontId="4" fillId="0" borderId="5" xfId="2" applyNumberFormat="1" applyFont="1" applyBorder="1"/>
    <xf numFmtId="167" fontId="5" fillId="0" borderId="5" xfId="2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 wrapText="1"/>
    </xf>
    <xf numFmtId="10" fontId="5" fillId="0" borderId="5" xfId="6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/>
    </xf>
    <xf numFmtId="168" fontId="4" fillId="0" borderId="5" xfId="2" applyNumberFormat="1" applyFont="1" applyBorder="1"/>
    <xf numFmtId="173" fontId="5" fillId="0" borderId="5" xfId="6" applyNumberFormat="1" applyFont="1" applyBorder="1" applyAlignment="1">
      <alignment horizontal="center" vertical="center"/>
    </xf>
    <xf numFmtId="168" fontId="5" fillId="0" borderId="5" xfId="2" applyNumberFormat="1" applyFont="1" applyBorder="1"/>
    <xf numFmtId="0" fontId="5" fillId="0" borderId="5" xfId="2" applyFont="1" applyBorder="1" applyAlignment="1">
      <alignment horizontal="left"/>
    </xf>
    <xf numFmtId="0" fontId="2" fillId="0" borderId="5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7" fillId="4" borderId="23" xfId="3" applyFont="1" applyFill="1" applyBorder="1" applyAlignment="1">
      <alignment horizontal="left"/>
    </xf>
    <xf numFmtId="0" fontId="7" fillId="4" borderId="22" xfId="3" applyFont="1" applyFill="1" applyBorder="1" applyAlignment="1">
      <alignment horizontal="left"/>
    </xf>
    <xf numFmtId="0" fontId="7" fillId="4" borderId="23" xfId="3" applyFont="1" applyFill="1" applyBorder="1" applyAlignment="1">
      <alignment horizontal="left" wrapText="1"/>
    </xf>
    <xf numFmtId="0" fontId="7" fillId="4" borderId="22" xfId="3" applyFont="1" applyFill="1" applyBorder="1" applyAlignment="1">
      <alignment horizontal="left" wrapText="1"/>
    </xf>
    <xf numFmtId="0" fontId="1" fillId="0" borderId="5" xfId="3" applyFont="1" applyBorder="1" applyAlignment="1">
      <alignment horizontal="left"/>
    </xf>
    <xf numFmtId="0" fontId="1" fillId="0" borderId="5" xfId="3" applyFont="1" applyBorder="1" applyAlignment="1">
      <alignment horizontal="left" wrapText="1"/>
    </xf>
    <xf numFmtId="0" fontId="4" fillId="0" borderId="5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7">
    <cellStyle name="Moneda" xfId="1" builtinId="4"/>
    <cellStyle name="Moneda [0] 2" xfId="4" xr:uid="{37A80370-270B-463C-8E96-A9F7241B1CF4}"/>
    <cellStyle name="Normal" xfId="0" builtinId="0"/>
    <cellStyle name="Normal 2" xfId="3" xr:uid="{558ECAF5-1D53-47C6-B9E2-C9EA7B8C4C81}"/>
    <cellStyle name="Normal 5" xfId="2" xr:uid="{682E2B48-AC01-4FAC-8BDA-785B2528D8C0}"/>
    <cellStyle name="Porcentaje 2" xfId="5" xr:uid="{C8101856-277E-43EE-9D3A-C6F1481C6DCE}"/>
    <cellStyle name="Porcentaje 3" xfId="6" xr:uid="{93286D94-9A1B-4763-A68A-5400EF8CB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-CALIBRACI&#211;N%20-%20CVTU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</sheetNames>
    <sheetDataSet>
      <sheetData sheetId="0" refreshError="1">
        <row r="4">
          <cell r="C4" t="str">
            <v>Implementar el mejoramiento de vías terciarias para la estructura de pavimento</v>
          </cell>
        </row>
      </sheetData>
      <sheetData sheetId="1" refreshError="1"/>
      <sheetData sheetId="2" refreshError="1"/>
      <sheetData sheetId="3" refreshError="1">
        <row r="50">
          <cell r="E50">
            <v>6200000</v>
          </cell>
        </row>
        <row r="55">
          <cell r="H55">
            <v>0.25523915420755494</v>
          </cell>
        </row>
        <row r="56">
          <cell r="H56">
            <v>0.01</v>
          </cell>
        </row>
        <row r="57">
          <cell r="H57">
            <v>0.05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7">
          <cell r="C7">
            <v>39062</v>
          </cell>
        </row>
        <row r="8">
          <cell r="C8">
            <v>39062</v>
          </cell>
        </row>
        <row r="10">
          <cell r="B10">
            <v>1953105</v>
          </cell>
        </row>
        <row r="11">
          <cell r="B11">
            <v>937490.4</v>
          </cell>
        </row>
        <row r="12">
          <cell r="B12">
            <v>1757794.5</v>
          </cell>
        </row>
        <row r="13">
          <cell r="B13">
            <v>3124968</v>
          </cell>
        </row>
        <row r="14">
          <cell r="B14">
            <v>1796856.5999999999</v>
          </cell>
        </row>
        <row r="15">
          <cell r="B15">
            <v>6249936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5">
          <cell r="B25">
            <v>1328111.3999999999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11" refreshError="1">
        <row r="4">
          <cell r="B4">
            <v>781242</v>
          </cell>
        </row>
        <row r="30">
          <cell r="B30">
            <v>0.69739999999999991</v>
          </cell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5">
          <cell r="D5">
            <v>4700</v>
          </cell>
        </row>
        <row r="6">
          <cell r="D6">
            <v>31500</v>
          </cell>
        </row>
        <row r="7">
          <cell r="D7">
            <v>51000</v>
          </cell>
        </row>
        <row r="8">
          <cell r="D8">
            <v>56500</v>
          </cell>
        </row>
        <row r="9">
          <cell r="D9">
            <v>55750</v>
          </cell>
        </row>
        <row r="10">
          <cell r="D10">
            <v>37950</v>
          </cell>
        </row>
        <row r="11">
          <cell r="D11">
            <v>558664</v>
          </cell>
        </row>
        <row r="12">
          <cell r="D12">
            <v>1304</v>
          </cell>
        </row>
        <row r="13">
          <cell r="D13">
            <v>68000</v>
          </cell>
        </row>
        <row r="14">
          <cell r="D14">
            <v>510</v>
          </cell>
        </row>
        <row r="18">
          <cell r="D18">
            <v>75</v>
          </cell>
        </row>
        <row r="19">
          <cell r="D19">
            <v>14500</v>
          </cell>
        </row>
        <row r="20">
          <cell r="D20">
            <v>390000</v>
          </cell>
        </row>
        <row r="21">
          <cell r="D21">
            <v>6215</v>
          </cell>
        </row>
        <row r="22">
          <cell r="D22">
            <v>80907</v>
          </cell>
        </row>
        <row r="23">
          <cell r="D23">
            <v>227767</v>
          </cell>
        </row>
        <row r="24">
          <cell r="D24">
            <v>305000</v>
          </cell>
        </row>
        <row r="26">
          <cell r="D26">
            <v>33635</v>
          </cell>
        </row>
        <row r="27">
          <cell r="D27">
            <v>331415</v>
          </cell>
        </row>
        <row r="28">
          <cell r="D28">
            <v>58</v>
          </cell>
        </row>
        <row r="29">
          <cell r="D29">
            <v>68009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39">
          <cell r="D39">
            <v>55000</v>
          </cell>
        </row>
        <row r="48">
          <cell r="D48">
            <v>17900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6">
          <cell r="D6">
            <v>7800</v>
          </cell>
        </row>
        <row r="7">
          <cell r="D7">
            <v>125000</v>
          </cell>
        </row>
        <row r="8">
          <cell r="D8">
            <v>30000</v>
          </cell>
        </row>
        <row r="9">
          <cell r="D9">
            <v>3600</v>
          </cell>
        </row>
        <row r="10">
          <cell r="D10">
            <v>1350</v>
          </cell>
        </row>
        <row r="11">
          <cell r="D11">
            <v>75000</v>
          </cell>
        </row>
        <row r="12">
          <cell r="D12">
            <v>85412</v>
          </cell>
        </row>
        <row r="13">
          <cell r="D13">
            <v>1304</v>
          </cell>
        </row>
        <row r="14">
          <cell r="D14">
            <v>68000</v>
          </cell>
        </row>
        <row r="15">
          <cell r="D15">
            <v>207266.40000000002</v>
          </cell>
        </row>
        <row r="16">
          <cell r="D16">
            <v>140166.66666666666</v>
          </cell>
        </row>
        <row r="19">
          <cell r="D19">
            <v>55000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. CAREPA"/>
      <sheetName val="CAL. CHIGORODÓ"/>
      <sheetName val="CAL. MUTATÁ"/>
      <sheetName val="APU OE-BORDILLO"/>
      <sheetName val="APU OE-GAVIONES"/>
      <sheetName val="APU OE-DEMOL.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8">
          <cell r="D48">
            <v>13048</v>
          </cell>
        </row>
      </sheetData>
      <sheetData sheetId="17"/>
      <sheetData sheetId="18">
        <row r="26">
          <cell r="D26">
            <v>6000000</v>
          </cell>
        </row>
        <row r="29">
          <cell r="D29">
            <v>55000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6403-5685-4927-9CA6-4BF2206DCCBC}">
  <dimension ref="A1:I93"/>
  <sheetViews>
    <sheetView view="pageLayout" topLeftCell="A19" zoomScale="90" zoomScaleNormal="100" zoomScalePageLayoutView="90" workbookViewId="0">
      <selection activeCell="H6" sqref="H6"/>
    </sheetView>
  </sheetViews>
  <sheetFormatPr baseColWidth="10" defaultColWidth="11.42578125" defaultRowHeight="15" customHeight="1" x14ac:dyDescent="0.25"/>
  <cols>
    <col min="1" max="1" width="30.140625" style="7" customWidth="1"/>
    <col min="2" max="2" width="10.42578125" style="7" customWidth="1"/>
    <col min="3" max="3" width="11.140625" style="7" customWidth="1"/>
    <col min="4" max="4" width="12" style="7" customWidth="1"/>
    <col min="5" max="5" width="14.42578125" style="7" customWidth="1"/>
    <col min="6" max="6" width="12.85546875" style="7" customWidth="1"/>
    <col min="7" max="7" width="12.42578125" style="7" customWidth="1"/>
    <col min="8" max="16384" width="11.42578125" style="7"/>
  </cols>
  <sheetData>
    <row r="1" spans="1:7" x14ac:dyDescent="0.25">
      <c r="A1" s="65" t="s">
        <v>14</v>
      </c>
      <c r="B1" s="65"/>
      <c r="C1" s="65"/>
      <c r="D1" s="65"/>
      <c r="E1" s="65"/>
      <c r="F1" s="65"/>
      <c r="G1" s="65"/>
    </row>
    <row r="2" spans="1:7" ht="45" customHeight="1" x14ac:dyDescent="0.25">
      <c r="A2" s="8" t="s">
        <v>15</v>
      </c>
      <c r="B2" s="66" t="str">
        <f>+[1]Presupuesto!$C$4</f>
        <v>Implementar el mejoramiento de vías terciarias para la estructura de pavimento</v>
      </c>
      <c r="C2" s="67"/>
      <c r="D2" s="68"/>
      <c r="E2" s="9" t="s">
        <v>6</v>
      </c>
      <c r="F2" s="69" t="s">
        <v>11</v>
      </c>
      <c r="G2" s="70"/>
    </row>
    <row r="3" spans="1:7" x14ac:dyDescent="0.25">
      <c r="A3" s="8" t="s">
        <v>16</v>
      </c>
      <c r="B3" s="71" t="s">
        <v>54</v>
      </c>
      <c r="C3" s="72"/>
      <c r="D3" s="72"/>
      <c r="E3" s="73"/>
      <c r="F3" s="10" t="s">
        <v>17</v>
      </c>
      <c r="G3" s="10" t="s">
        <v>8</v>
      </c>
    </row>
    <row r="4" spans="1:7" ht="28.5" customHeight="1" x14ac:dyDescent="0.25">
      <c r="A4" s="11" t="s">
        <v>18</v>
      </c>
      <c r="B4" s="74" t="s">
        <v>53</v>
      </c>
      <c r="C4" s="74"/>
      <c r="D4" s="74"/>
      <c r="E4" s="74"/>
      <c r="F4" s="74"/>
      <c r="G4" s="8"/>
    </row>
    <row r="5" spans="1:7" x14ac:dyDescent="0.25">
      <c r="A5" s="12" t="s">
        <v>19</v>
      </c>
      <c r="B5" s="64" t="s">
        <v>20</v>
      </c>
      <c r="C5" s="64"/>
      <c r="D5" s="64"/>
      <c r="E5" s="64"/>
      <c r="F5" s="10" t="s">
        <v>17</v>
      </c>
      <c r="G5" s="13" t="s">
        <v>8</v>
      </c>
    </row>
    <row r="6" spans="1:7" x14ac:dyDescent="0.25">
      <c r="A6" s="75" t="s">
        <v>21</v>
      </c>
      <c r="B6" s="75"/>
      <c r="C6" s="75"/>
      <c r="D6" s="75"/>
      <c r="E6" s="75"/>
      <c r="F6" s="75"/>
      <c r="G6" s="75"/>
    </row>
    <row r="7" spans="1:7" x14ac:dyDescent="0.25">
      <c r="A7" s="76" t="s">
        <v>22</v>
      </c>
      <c r="B7" s="76"/>
      <c r="C7" s="14" t="s">
        <v>3</v>
      </c>
      <c r="D7" s="14" t="s">
        <v>23</v>
      </c>
      <c r="E7" s="14" t="s">
        <v>2</v>
      </c>
      <c r="F7" s="14" t="s">
        <v>1</v>
      </c>
      <c r="G7" s="77"/>
    </row>
    <row r="8" spans="1:7" x14ac:dyDescent="0.25">
      <c r="A8" s="78" t="s">
        <v>24</v>
      </c>
      <c r="B8" s="79"/>
      <c r="C8" s="15" t="s">
        <v>8</v>
      </c>
      <c r="D8" s="16">
        <v>68000</v>
      </c>
      <c r="E8" s="17">
        <v>1.3</v>
      </c>
      <c r="F8" s="16">
        <f>E8*D8</f>
        <v>88400</v>
      </c>
      <c r="G8" s="77"/>
    </row>
    <row r="9" spans="1:7" x14ac:dyDescent="0.25">
      <c r="A9" s="78" t="s">
        <v>25</v>
      </c>
      <c r="B9" s="79"/>
      <c r="C9" s="15" t="s">
        <v>26</v>
      </c>
      <c r="D9" s="16">
        <v>9987.0286448328006</v>
      </c>
      <c r="E9" s="18">
        <v>1.1499999999999999</v>
      </c>
      <c r="F9" s="16">
        <f t="shared" ref="F9:F12" si="0">E9*D9</f>
        <v>11485.082941557719</v>
      </c>
      <c r="G9" s="77"/>
    </row>
    <row r="10" spans="1:7" x14ac:dyDescent="0.25">
      <c r="A10" s="80" t="s">
        <v>27</v>
      </c>
      <c r="B10" s="81"/>
      <c r="C10" s="15" t="s">
        <v>28</v>
      </c>
      <c r="D10" s="16">
        <v>15694.471835140799</v>
      </c>
      <c r="E10" s="18">
        <v>2</v>
      </c>
      <c r="F10" s="16">
        <f t="shared" si="0"/>
        <v>31388.943670281598</v>
      </c>
      <c r="G10" s="77"/>
    </row>
    <row r="11" spans="1:7" x14ac:dyDescent="0.25">
      <c r="A11" s="19" t="s">
        <v>29</v>
      </c>
      <c r="B11" s="20"/>
      <c r="C11" s="15" t="s">
        <v>28</v>
      </c>
      <c r="D11" s="16">
        <v>5200</v>
      </c>
      <c r="E11" s="18">
        <v>3.2</v>
      </c>
      <c r="F11" s="16">
        <f t="shared" si="0"/>
        <v>16640</v>
      </c>
      <c r="G11" s="77"/>
    </row>
    <row r="12" spans="1:7" ht="19.5" customHeight="1" x14ac:dyDescent="0.25">
      <c r="A12" s="78" t="s">
        <v>30</v>
      </c>
      <c r="B12" s="79"/>
      <c r="C12" s="15" t="s">
        <v>31</v>
      </c>
      <c r="D12" s="16">
        <v>160000</v>
      </c>
      <c r="E12" s="18">
        <v>0.33</v>
      </c>
      <c r="F12" s="16">
        <f t="shared" si="0"/>
        <v>52800</v>
      </c>
      <c r="G12" s="77"/>
    </row>
    <row r="13" spans="1:7" x14ac:dyDescent="0.25">
      <c r="A13" s="77"/>
      <c r="B13" s="77"/>
      <c r="C13" s="77"/>
      <c r="D13" s="77"/>
      <c r="E13" s="77"/>
      <c r="F13" s="10" t="s">
        <v>32</v>
      </c>
      <c r="G13" s="21">
        <f>+ROUND(SUM(F8:F12),0)</f>
        <v>200714</v>
      </c>
    </row>
    <row r="14" spans="1:7" x14ac:dyDescent="0.25">
      <c r="A14" s="75" t="s">
        <v>33</v>
      </c>
      <c r="B14" s="75"/>
      <c r="C14" s="75"/>
      <c r="D14" s="75"/>
      <c r="E14" s="75"/>
      <c r="F14" s="75"/>
      <c r="G14" s="75"/>
    </row>
    <row r="15" spans="1:7" x14ac:dyDescent="0.25">
      <c r="A15" s="76" t="s">
        <v>22</v>
      </c>
      <c r="B15" s="76"/>
      <c r="C15" s="14" t="s">
        <v>34</v>
      </c>
      <c r="D15" s="14" t="s">
        <v>35</v>
      </c>
      <c r="E15" s="14" t="s">
        <v>36</v>
      </c>
      <c r="F15" s="14" t="s">
        <v>1</v>
      </c>
      <c r="G15" s="77"/>
    </row>
    <row r="16" spans="1:7" x14ac:dyDescent="0.25">
      <c r="A16" s="82" t="s">
        <v>37</v>
      </c>
      <c r="B16" s="82"/>
      <c r="C16" s="22"/>
      <c r="D16" s="23"/>
      <c r="E16" s="22"/>
      <c r="F16" s="24">
        <f>G29*10%</f>
        <v>5388.8</v>
      </c>
      <c r="G16" s="77"/>
    </row>
    <row r="17" spans="1:9" ht="25.5" customHeight="1" x14ac:dyDescent="0.25">
      <c r="A17" s="83"/>
      <c r="B17" s="83"/>
      <c r="C17" s="22"/>
      <c r="D17" s="23"/>
      <c r="E17" s="22"/>
      <c r="F17" s="25"/>
      <c r="G17" s="77"/>
    </row>
    <row r="18" spans="1:9" x14ac:dyDescent="0.25">
      <c r="A18" s="77"/>
      <c r="B18" s="77"/>
      <c r="C18" s="77"/>
      <c r="D18" s="77"/>
      <c r="E18" s="77"/>
      <c r="F18" s="10" t="s">
        <v>32</v>
      </c>
      <c r="G18" s="21">
        <f>+ROUND(SUM(F16:F17),0)</f>
        <v>5389</v>
      </c>
    </row>
    <row r="19" spans="1:9" x14ac:dyDescent="0.25">
      <c r="A19" s="77"/>
      <c r="B19" s="77"/>
      <c r="C19" s="77"/>
      <c r="D19" s="77"/>
      <c r="E19" s="77"/>
      <c r="F19" s="77"/>
      <c r="G19" s="77"/>
      <c r="I19" s="26"/>
    </row>
    <row r="20" spans="1:9" x14ac:dyDescent="0.25">
      <c r="A20" s="75" t="s">
        <v>38</v>
      </c>
      <c r="B20" s="75"/>
      <c r="C20" s="75"/>
      <c r="D20" s="75"/>
      <c r="E20" s="75"/>
      <c r="F20" s="75"/>
      <c r="G20" s="75"/>
      <c r="I20" s="27"/>
    </row>
    <row r="21" spans="1:9" x14ac:dyDescent="0.25">
      <c r="A21" s="14" t="s">
        <v>39</v>
      </c>
      <c r="B21" s="14" t="s">
        <v>40</v>
      </c>
      <c r="C21" s="14" t="s">
        <v>41</v>
      </c>
      <c r="D21" s="14" t="s">
        <v>42</v>
      </c>
      <c r="E21" s="14" t="s">
        <v>43</v>
      </c>
      <c r="F21" s="14" t="s">
        <v>1</v>
      </c>
      <c r="G21" s="77"/>
      <c r="I21" s="27"/>
    </row>
    <row r="22" spans="1:9" x14ac:dyDescent="0.25">
      <c r="A22" s="28" t="s">
        <v>44</v>
      </c>
      <c r="B22" s="14">
        <v>0.5</v>
      </c>
      <c r="C22" s="29">
        <v>10</v>
      </c>
      <c r="D22" s="14">
        <f>B22*C22</f>
        <v>5</v>
      </c>
      <c r="E22" s="30">
        <f>+Transporte_volco</f>
        <v>1304</v>
      </c>
      <c r="F22" s="31">
        <f>D22*E22</f>
        <v>6520</v>
      </c>
      <c r="G22" s="77"/>
    </row>
    <row r="23" spans="1:9" x14ac:dyDescent="0.25">
      <c r="A23" s="76"/>
      <c r="B23" s="76"/>
      <c r="C23" s="76"/>
      <c r="D23" s="76"/>
      <c r="E23" s="76"/>
      <c r="F23" s="10" t="s">
        <v>32</v>
      </c>
      <c r="G23" s="21">
        <f>+ROUND(SUM(F22:F22),0)</f>
        <v>6520</v>
      </c>
    </row>
    <row r="24" spans="1:9" x14ac:dyDescent="0.25">
      <c r="A24" s="77"/>
      <c r="B24" s="77"/>
      <c r="C24" s="77"/>
      <c r="D24" s="77"/>
      <c r="E24" s="77"/>
      <c r="F24" s="77"/>
      <c r="G24" s="77"/>
    </row>
    <row r="25" spans="1:9" x14ac:dyDescent="0.25">
      <c r="A25" s="75" t="s">
        <v>45</v>
      </c>
      <c r="B25" s="75"/>
      <c r="C25" s="75"/>
      <c r="D25" s="75"/>
      <c r="E25" s="75"/>
      <c r="F25" s="75"/>
      <c r="G25" s="75"/>
    </row>
    <row r="26" spans="1:9" x14ac:dyDescent="0.25">
      <c r="A26" s="14" t="s">
        <v>46</v>
      </c>
      <c r="B26" s="14" t="s">
        <v>47</v>
      </c>
      <c r="C26" s="14" t="s">
        <v>48</v>
      </c>
      <c r="D26" s="14" t="s">
        <v>49</v>
      </c>
      <c r="E26" s="14" t="s">
        <v>36</v>
      </c>
      <c r="F26" s="14" t="s">
        <v>1</v>
      </c>
      <c r="G26" s="77"/>
    </row>
    <row r="27" spans="1:9" x14ac:dyDescent="0.25">
      <c r="A27" s="32" t="s">
        <v>50</v>
      </c>
      <c r="B27" s="33">
        <v>39062</v>
      </c>
      <c r="C27" s="34">
        <v>1.6974</v>
      </c>
      <c r="D27" s="35">
        <v>66303.838799999998</v>
      </c>
      <c r="E27" s="22">
        <v>6</v>
      </c>
      <c r="F27" s="35">
        <f>D27/E27</f>
        <v>11050.639799999999</v>
      </c>
      <c r="G27" s="77"/>
    </row>
    <row r="28" spans="1:9" x14ac:dyDescent="0.25">
      <c r="A28" s="32" t="s">
        <v>51</v>
      </c>
      <c r="B28" s="33">
        <f>30284.2*5</f>
        <v>151421</v>
      </c>
      <c r="C28" s="34">
        <v>1.6974</v>
      </c>
      <c r="D28" s="35">
        <f>+C28*B28</f>
        <v>257022.00539999999</v>
      </c>
      <c r="E28" s="22">
        <v>6</v>
      </c>
      <c r="F28" s="35">
        <f>D28/E28</f>
        <v>42837.000899999999</v>
      </c>
      <c r="G28" s="77"/>
    </row>
    <row r="29" spans="1:9" x14ac:dyDescent="0.25">
      <c r="A29" s="84"/>
      <c r="B29" s="84"/>
      <c r="C29" s="84"/>
      <c r="D29" s="84"/>
      <c r="E29" s="84"/>
      <c r="F29" s="10" t="s">
        <v>32</v>
      </c>
      <c r="G29" s="21">
        <f>+ROUND(SUM(F27:F28),0)</f>
        <v>53888</v>
      </c>
      <c r="H29" s="36"/>
    </row>
    <row r="30" spans="1:9" x14ac:dyDescent="0.25">
      <c r="A30" s="77"/>
      <c r="B30" s="77"/>
      <c r="C30" s="77"/>
      <c r="D30" s="77"/>
      <c r="E30" s="77"/>
      <c r="F30" s="77"/>
      <c r="G30" s="77"/>
      <c r="I30" s="26"/>
    </row>
    <row r="31" spans="1:9" x14ac:dyDescent="0.25">
      <c r="A31" s="85" t="s">
        <v>52</v>
      </c>
      <c r="B31" s="85"/>
      <c r="C31" s="85"/>
      <c r="D31" s="85"/>
      <c r="E31" s="85"/>
      <c r="F31" s="85"/>
      <c r="G31" s="37">
        <f>+ROUND(G18+G13+G23+G29,0)</f>
        <v>266511</v>
      </c>
      <c r="I31" s="27"/>
    </row>
    <row r="32" spans="1:9" x14ac:dyDescent="0.25">
      <c r="A32" s="38"/>
      <c r="B32" s="38"/>
      <c r="C32" s="38"/>
      <c r="D32" s="38"/>
      <c r="E32" s="38"/>
      <c r="F32" s="38"/>
      <c r="G32" s="39"/>
    </row>
    <row r="33" spans="1:7" x14ac:dyDescent="0.25">
      <c r="A33" s="38"/>
      <c r="B33" s="38"/>
      <c r="C33" s="38"/>
      <c r="D33" s="38"/>
      <c r="E33" s="38"/>
      <c r="F33" s="38"/>
      <c r="G33" s="39"/>
    </row>
    <row r="34" spans="1:7" x14ac:dyDescent="0.25">
      <c r="A34" s="38"/>
      <c r="B34" s="38"/>
      <c r="C34" s="38"/>
      <c r="D34" s="38"/>
      <c r="E34" s="38"/>
      <c r="F34" s="38"/>
      <c r="G34" s="39"/>
    </row>
    <row r="35" spans="1:7" x14ac:dyDescent="0.25">
      <c r="A35" s="38"/>
      <c r="B35" s="38"/>
      <c r="C35" s="38"/>
      <c r="D35" s="38"/>
      <c r="E35" s="38"/>
      <c r="F35" s="38"/>
      <c r="G35" s="39"/>
    </row>
    <row r="36" spans="1:7" x14ac:dyDescent="0.25">
      <c r="A36" s="38"/>
      <c r="B36" s="38"/>
      <c r="C36" s="38"/>
      <c r="D36" s="38"/>
      <c r="E36" s="38"/>
      <c r="F36" s="38"/>
      <c r="G36" s="39"/>
    </row>
    <row r="37" spans="1:7" x14ac:dyDescent="0.25">
      <c r="A37" s="38"/>
      <c r="B37" s="38"/>
      <c r="C37" s="38"/>
      <c r="D37" s="38"/>
      <c r="E37" s="38"/>
      <c r="F37" s="38"/>
      <c r="G37" s="39"/>
    </row>
    <row r="38" spans="1:7" x14ac:dyDescent="0.25">
      <c r="A38" s="38"/>
      <c r="B38" s="38"/>
      <c r="C38" s="38"/>
      <c r="D38" s="38"/>
      <c r="E38" s="38"/>
      <c r="F38" s="38"/>
      <c r="G38" s="39"/>
    </row>
    <row r="39" spans="1:7" x14ac:dyDescent="0.25">
      <c r="A39" s="38"/>
      <c r="B39" s="38"/>
      <c r="C39" s="38"/>
      <c r="D39" s="38"/>
      <c r="E39" s="38"/>
      <c r="F39" s="38"/>
      <c r="G39" s="39"/>
    </row>
    <row r="40" spans="1:7" x14ac:dyDescent="0.25">
      <c r="A40" s="38"/>
      <c r="B40" s="38"/>
      <c r="C40" s="38"/>
      <c r="D40" s="38"/>
      <c r="E40" s="38"/>
      <c r="F40" s="38"/>
      <c r="G40" s="39"/>
    </row>
    <row r="42" spans="1:7" x14ac:dyDescent="0.25">
      <c r="A42" s="26"/>
    </row>
    <row r="43" spans="1:7" x14ac:dyDescent="0.25">
      <c r="A43" s="27"/>
    </row>
    <row r="44" spans="1:7" x14ac:dyDescent="0.25">
      <c r="A44" s="27"/>
    </row>
    <row r="45" spans="1:7" x14ac:dyDescent="0.25">
      <c r="A45" s="27"/>
    </row>
    <row r="46" spans="1:7" x14ac:dyDescent="0.25">
      <c r="A46" s="65"/>
      <c r="B46" s="65"/>
      <c r="C46" s="65"/>
      <c r="D46" s="65"/>
      <c r="E46" s="65"/>
      <c r="F46" s="65"/>
      <c r="G46" s="65"/>
    </row>
    <row r="47" spans="1:7" ht="45" customHeight="1" x14ac:dyDescent="0.25">
      <c r="A47" s="8"/>
      <c r="B47" s="66"/>
      <c r="C47" s="67"/>
      <c r="D47" s="68"/>
      <c r="E47" s="40"/>
      <c r="F47" s="69"/>
      <c r="G47" s="70"/>
    </row>
    <row r="48" spans="1:7" ht="15" customHeight="1" x14ac:dyDescent="0.25">
      <c r="A48" s="8"/>
      <c r="B48" s="71"/>
      <c r="C48" s="72"/>
      <c r="D48" s="72"/>
      <c r="E48" s="73"/>
      <c r="F48" s="10"/>
      <c r="G48" s="10"/>
    </row>
    <row r="49" spans="1:7" ht="28.5" customHeight="1" x14ac:dyDescent="0.25">
      <c r="A49" s="41"/>
      <c r="B49" s="74"/>
      <c r="C49" s="74"/>
      <c r="D49" s="74"/>
      <c r="E49" s="74"/>
      <c r="F49" s="74"/>
      <c r="G49" s="8"/>
    </row>
    <row r="50" spans="1:7" x14ac:dyDescent="0.25">
      <c r="A50" s="42"/>
      <c r="B50" s="64"/>
      <c r="C50" s="64"/>
      <c r="D50" s="64"/>
      <c r="E50" s="64"/>
      <c r="F50" s="10"/>
      <c r="G50" s="13"/>
    </row>
    <row r="51" spans="1:7" x14ac:dyDescent="0.25">
      <c r="A51" s="75"/>
      <c r="B51" s="75"/>
      <c r="C51" s="75"/>
      <c r="D51" s="75"/>
      <c r="E51" s="75"/>
      <c r="F51" s="75"/>
      <c r="G51" s="75"/>
    </row>
    <row r="52" spans="1:7" x14ac:dyDescent="0.25">
      <c r="A52" s="43"/>
      <c r="B52" s="14"/>
      <c r="C52" s="14"/>
      <c r="D52" s="14"/>
      <c r="E52" s="14"/>
      <c r="F52" s="14"/>
      <c r="G52" s="77"/>
    </row>
    <row r="53" spans="1:7" x14ac:dyDescent="0.25">
      <c r="A53" s="44"/>
      <c r="B53" s="45"/>
      <c r="C53" s="46"/>
      <c r="D53" s="47"/>
      <c r="E53" s="48"/>
      <c r="F53" s="49"/>
      <c r="G53" s="77"/>
    </row>
    <row r="54" spans="1:7" x14ac:dyDescent="0.25">
      <c r="A54" s="50"/>
      <c r="B54" s="45"/>
      <c r="C54" s="46"/>
      <c r="D54" s="47"/>
      <c r="E54" s="48"/>
      <c r="F54" s="49"/>
      <c r="G54" s="77"/>
    </row>
    <row r="55" spans="1:7" x14ac:dyDescent="0.25">
      <c r="A55" s="50"/>
      <c r="B55" s="45"/>
      <c r="C55" s="46"/>
      <c r="D55" s="47"/>
      <c r="E55" s="48"/>
      <c r="F55" s="49"/>
      <c r="G55" s="77"/>
    </row>
    <row r="56" spans="1:7" x14ac:dyDescent="0.25">
      <c r="A56" s="77"/>
      <c r="B56" s="77"/>
      <c r="C56" s="77"/>
      <c r="D56" s="77"/>
      <c r="E56" s="77"/>
      <c r="F56" s="10"/>
      <c r="G56" s="21"/>
    </row>
    <row r="57" spans="1:7" x14ac:dyDescent="0.25">
      <c r="A57" s="75"/>
      <c r="B57" s="75"/>
      <c r="C57" s="75"/>
      <c r="D57" s="75"/>
      <c r="E57" s="75"/>
      <c r="F57" s="75"/>
      <c r="G57" s="75"/>
    </row>
    <row r="58" spans="1:7" x14ac:dyDescent="0.25">
      <c r="A58" s="43"/>
      <c r="B58" s="43"/>
      <c r="C58" s="14"/>
      <c r="D58" s="14"/>
      <c r="E58" s="14"/>
      <c r="F58" s="14"/>
      <c r="G58" s="77"/>
    </row>
    <row r="59" spans="1:7" x14ac:dyDescent="0.25">
      <c r="A59" s="51"/>
      <c r="B59" s="52"/>
      <c r="C59" s="53"/>
      <c r="D59" s="54"/>
      <c r="E59" s="55"/>
      <c r="F59" s="49"/>
      <c r="G59" s="77"/>
    </row>
    <row r="60" spans="1:7" x14ac:dyDescent="0.25">
      <c r="A60" s="77"/>
      <c r="B60" s="77"/>
      <c r="C60" s="77"/>
      <c r="D60" s="77"/>
      <c r="E60" s="77"/>
      <c r="F60" s="10"/>
      <c r="G60" s="56"/>
    </row>
    <row r="61" spans="1:7" x14ac:dyDescent="0.25">
      <c r="A61" s="77"/>
      <c r="B61" s="77"/>
      <c r="C61" s="77"/>
      <c r="D61" s="77"/>
      <c r="E61" s="77"/>
      <c r="F61" s="77"/>
      <c r="G61" s="77"/>
    </row>
    <row r="62" spans="1:7" x14ac:dyDescent="0.25">
      <c r="A62" s="75"/>
      <c r="B62" s="75"/>
      <c r="C62" s="75"/>
      <c r="D62" s="75"/>
      <c r="E62" s="75"/>
      <c r="F62" s="75"/>
      <c r="G62" s="75"/>
    </row>
    <row r="63" spans="1:7" x14ac:dyDescent="0.25">
      <c r="A63" s="14"/>
      <c r="B63" s="14"/>
      <c r="C63" s="14"/>
      <c r="D63" s="14"/>
      <c r="E63" s="14"/>
      <c r="F63" s="14"/>
      <c r="G63" s="77"/>
    </row>
    <row r="64" spans="1:7" x14ac:dyDescent="0.25">
      <c r="A64" s="28"/>
      <c r="B64" s="14"/>
      <c r="C64" s="29"/>
      <c r="D64" s="14"/>
      <c r="E64" s="57"/>
      <c r="F64" s="31"/>
      <c r="G64" s="77"/>
    </row>
    <row r="65" spans="1:7" x14ac:dyDescent="0.25">
      <c r="A65" s="76"/>
      <c r="B65" s="76"/>
      <c r="C65" s="76"/>
      <c r="D65" s="76"/>
      <c r="E65" s="76"/>
      <c r="F65" s="10"/>
      <c r="G65" s="21"/>
    </row>
    <row r="66" spans="1:7" x14ac:dyDescent="0.25">
      <c r="A66" s="77"/>
      <c r="B66" s="77"/>
      <c r="C66" s="77"/>
      <c r="D66" s="77"/>
      <c r="E66" s="77"/>
      <c r="F66" s="77"/>
      <c r="G66" s="77"/>
    </row>
    <row r="67" spans="1:7" x14ac:dyDescent="0.25">
      <c r="A67" s="75"/>
      <c r="B67" s="75"/>
      <c r="C67" s="75"/>
      <c r="D67" s="75"/>
      <c r="E67" s="75"/>
      <c r="F67" s="75"/>
      <c r="G67" s="75"/>
    </row>
    <row r="68" spans="1:7" x14ac:dyDescent="0.25">
      <c r="A68" s="14"/>
      <c r="B68" s="14"/>
      <c r="C68" s="14"/>
      <c r="D68" s="14"/>
      <c r="E68" s="14"/>
      <c r="F68" s="14"/>
      <c r="G68" s="77"/>
    </row>
    <row r="69" spans="1:7" x14ac:dyDescent="0.25">
      <c r="A69" s="44"/>
      <c r="B69" s="45"/>
      <c r="D69" s="47"/>
      <c r="E69" s="45"/>
      <c r="F69" s="49"/>
      <c r="G69" s="77"/>
    </row>
    <row r="70" spans="1:7" x14ac:dyDescent="0.25">
      <c r="A70" s="28"/>
      <c r="B70" s="58"/>
      <c r="C70" s="59"/>
      <c r="D70" s="57"/>
      <c r="E70" s="14"/>
      <c r="F70" s="60"/>
      <c r="G70" s="77"/>
    </row>
    <row r="71" spans="1:7" x14ac:dyDescent="0.25">
      <c r="A71" s="84"/>
      <c r="B71" s="84"/>
      <c r="C71" s="84"/>
      <c r="D71" s="84"/>
      <c r="E71" s="84"/>
      <c r="F71" s="10"/>
      <c r="G71" s="21"/>
    </row>
    <row r="72" spans="1:7" x14ac:dyDescent="0.25">
      <c r="A72" s="77"/>
      <c r="B72" s="77"/>
      <c r="C72" s="77"/>
      <c r="D72" s="77"/>
      <c r="E72" s="77"/>
      <c r="F72" s="77"/>
      <c r="G72" s="77"/>
    </row>
    <row r="73" spans="1:7" x14ac:dyDescent="0.25">
      <c r="A73" s="87"/>
      <c r="B73" s="87"/>
      <c r="C73" s="87"/>
      <c r="D73" s="87"/>
      <c r="E73" s="87"/>
      <c r="F73" s="87"/>
      <c r="G73" s="61"/>
    </row>
    <row r="74" spans="1:7" x14ac:dyDescent="0.25">
      <c r="A74" s="88"/>
      <c r="B74" s="88"/>
      <c r="C74" s="88"/>
      <c r="D74" s="88"/>
      <c r="E74" s="88"/>
      <c r="F74" s="88"/>
      <c r="G74" s="88"/>
    </row>
    <row r="75" spans="1:7" x14ac:dyDescent="0.25">
      <c r="A75" s="76"/>
      <c r="B75" s="76"/>
      <c r="C75" s="76"/>
      <c r="D75" s="76"/>
      <c r="E75" s="76"/>
      <c r="F75" s="43"/>
      <c r="G75" s="14"/>
    </row>
    <row r="76" spans="1:7" x14ac:dyDescent="0.25">
      <c r="A76" s="86"/>
      <c r="B76" s="86"/>
      <c r="C76" s="86"/>
      <c r="D76" s="86"/>
      <c r="E76" s="86"/>
      <c r="F76" s="62"/>
      <c r="G76" s="63"/>
    </row>
    <row r="77" spans="1:7" x14ac:dyDescent="0.25">
      <c r="A77" s="86"/>
      <c r="B77" s="86"/>
      <c r="C77" s="86"/>
      <c r="D77" s="86"/>
      <c r="E77" s="86"/>
      <c r="F77" s="62"/>
      <c r="G77" s="63"/>
    </row>
    <row r="78" spans="1:7" x14ac:dyDescent="0.25">
      <c r="A78" s="86"/>
      <c r="B78" s="86"/>
      <c r="C78" s="86"/>
      <c r="D78" s="86"/>
      <c r="E78" s="86"/>
      <c r="F78" s="62"/>
      <c r="G78" s="63"/>
    </row>
    <row r="79" spans="1:7" x14ac:dyDescent="0.25">
      <c r="A79" s="87"/>
      <c r="B79" s="87"/>
      <c r="C79" s="87"/>
      <c r="D79" s="87"/>
      <c r="E79" s="87"/>
      <c r="F79" s="87"/>
      <c r="G79" s="61"/>
    </row>
    <row r="80" spans="1:7" x14ac:dyDescent="0.25">
      <c r="A80" s="87"/>
      <c r="B80" s="87"/>
      <c r="C80" s="87"/>
      <c r="D80" s="87"/>
      <c r="E80" s="87"/>
      <c r="F80" s="87"/>
      <c r="G80" s="61"/>
    </row>
    <row r="81" spans="1:7" x14ac:dyDescent="0.25">
      <c r="A81" s="38"/>
      <c r="B81" s="38"/>
      <c r="C81" s="38"/>
      <c r="D81" s="38"/>
      <c r="E81" s="38"/>
      <c r="F81" s="38"/>
      <c r="G81" s="39"/>
    </row>
    <row r="83" spans="1:7" ht="15" customHeight="1" x14ac:dyDescent="0.25">
      <c r="A83" s="26"/>
    </row>
    <row r="84" spans="1:7" ht="15" customHeight="1" x14ac:dyDescent="0.25">
      <c r="A84" s="27"/>
    </row>
    <row r="85" spans="1:7" x14ac:dyDescent="0.25">
      <c r="A85" s="27"/>
    </row>
    <row r="86" spans="1:7" x14ac:dyDescent="0.25">
      <c r="A86" s="27"/>
    </row>
    <row r="87" spans="1:7" x14ac:dyDescent="0.25">
      <c r="A87" s="27"/>
    </row>
    <row r="91" spans="1:7" ht="15" customHeight="1" x14ac:dyDescent="0.25">
      <c r="A91" s="26"/>
    </row>
    <row r="92" spans="1:7" ht="15" customHeight="1" x14ac:dyDescent="0.25">
      <c r="A92" s="27"/>
    </row>
    <row r="93" spans="1:7" ht="15" customHeight="1" x14ac:dyDescent="0.25">
      <c r="A93" s="27"/>
    </row>
  </sheetData>
  <mergeCells count="59">
    <mergeCell ref="A77:E77"/>
    <mergeCell ref="A78:E78"/>
    <mergeCell ref="A79:F79"/>
    <mergeCell ref="A80:F80"/>
    <mergeCell ref="A71:E71"/>
    <mergeCell ref="A72:G72"/>
    <mergeCell ref="A73:F73"/>
    <mergeCell ref="A74:G74"/>
    <mergeCell ref="A75:E75"/>
    <mergeCell ref="A76:E76"/>
    <mergeCell ref="G68:G70"/>
    <mergeCell ref="G52:G55"/>
    <mergeCell ref="A56:E56"/>
    <mergeCell ref="A57:G57"/>
    <mergeCell ref="G58:G59"/>
    <mergeCell ref="A60:E60"/>
    <mergeCell ref="A61:G61"/>
    <mergeCell ref="A62:G62"/>
    <mergeCell ref="G63:G64"/>
    <mergeCell ref="A65:E65"/>
    <mergeCell ref="A66:G66"/>
    <mergeCell ref="A67:G67"/>
    <mergeCell ref="A51:G51"/>
    <mergeCell ref="A25:G25"/>
    <mergeCell ref="G26:G28"/>
    <mergeCell ref="A29:E29"/>
    <mergeCell ref="A30:G30"/>
    <mergeCell ref="A31:F31"/>
    <mergeCell ref="A46:G46"/>
    <mergeCell ref="B47:D47"/>
    <mergeCell ref="F47:G47"/>
    <mergeCell ref="B48:E48"/>
    <mergeCell ref="B49:F49"/>
    <mergeCell ref="B50:E50"/>
    <mergeCell ref="A24:G24"/>
    <mergeCell ref="A13:E13"/>
    <mergeCell ref="A14:G14"/>
    <mergeCell ref="A15:B15"/>
    <mergeCell ref="G15:G17"/>
    <mergeCell ref="A16:B16"/>
    <mergeCell ref="A17:B17"/>
    <mergeCell ref="A18:E18"/>
    <mergeCell ref="A19:G19"/>
    <mergeCell ref="A20:G20"/>
    <mergeCell ref="G21:G22"/>
    <mergeCell ref="A23:E23"/>
    <mergeCell ref="A6:G6"/>
    <mergeCell ref="A7:B7"/>
    <mergeCell ref="G7:G12"/>
    <mergeCell ref="A8:B8"/>
    <mergeCell ref="A9:B9"/>
    <mergeCell ref="A10:B10"/>
    <mergeCell ref="A12:B12"/>
    <mergeCell ref="B5:E5"/>
    <mergeCell ref="A1:G1"/>
    <mergeCell ref="B2:D2"/>
    <mergeCell ref="F2:G2"/>
    <mergeCell ref="B3:E3"/>
    <mergeCell ref="B4:F4"/>
  </mergeCells>
  <printOptions horizontalCentered="1"/>
  <pageMargins left="0.23622047244094491" right="0.23622047244094491" top="1.4566929133858268" bottom="7.874015748031496E-2" header="0.31496062992125984" footer="0"/>
  <pageSetup scale="96" orientation="portrait" horizontalDpi="360" verticalDpi="360" r:id="rId1"/>
  <headerFooter>
    <oddHeader xml:space="preserve">&amp;C
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BDDE-04E6-45AB-95D1-9B7812CE4120}">
  <dimension ref="B2:G12"/>
  <sheetViews>
    <sheetView showGridLines="0" tabSelected="1" zoomScaleNormal="100" workbookViewId="0">
      <selection activeCell="H11" sqref="H11"/>
    </sheetView>
  </sheetViews>
  <sheetFormatPr baseColWidth="10" defaultRowHeight="15" x14ac:dyDescent="0.25"/>
  <cols>
    <col min="6" max="6" width="13.85546875" customWidth="1"/>
    <col min="7" max="7" width="14.5703125" bestFit="1" customWidth="1"/>
  </cols>
  <sheetData>
    <row r="2" spans="2:7" x14ac:dyDescent="0.25">
      <c r="B2" s="89" t="s">
        <v>7</v>
      </c>
      <c r="C2" s="89"/>
      <c r="D2" s="89"/>
      <c r="E2" s="89"/>
      <c r="F2" s="89"/>
      <c r="G2" s="89"/>
    </row>
    <row r="3" spans="2:7" x14ac:dyDescent="0.25">
      <c r="B3" s="89"/>
      <c r="C3" s="89"/>
      <c r="D3" s="89"/>
      <c r="E3" s="89"/>
      <c r="F3" s="89"/>
      <c r="G3" s="89"/>
    </row>
    <row r="6" spans="2:7" ht="11.25" customHeight="1" thickBot="1" x14ac:dyDescent="0.3"/>
    <row r="7" spans="2:7" ht="33.75" customHeight="1" thickBot="1" x14ac:dyDescent="0.3">
      <c r="B7" s="90" t="s">
        <v>10</v>
      </c>
      <c r="C7" s="91"/>
      <c r="D7" s="91"/>
      <c r="E7" s="91"/>
      <c r="F7" s="91"/>
      <c r="G7" s="92"/>
    </row>
    <row r="8" spans="2:7" ht="23.25" customHeight="1" x14ac:dyDescent="0.25">
      <c r="B8" s="93" t="s">
        <v>6</v>
      </c>
      <c r="C8" s="94"/>
      <c r="D8" s="102" t="s">
        <v>11</v>
      </c>
      <c r="E8" s="103"/>
      <c r="F8" s="103"/>
      <c r="G8" s="104"/>
    </row>
    <row r="9" spans="2:7" ht="27" customHeight="1" x14ac:dyDescent="0.25">
      <c r="B9" s="95" t="s">
        <v>12</v>
      </c>
      <c r="C9" s="96"/>
      <c r="D9" s="105" t="s">
        <v>5</v>
      </c>
      <c r="E9" s="106"/>
      <c r="F9" s="106"/>
      <c r="G9" s="107"/>
    </row>
    <row r="10" spans="2:7" ht="21" customHeight="1" x14ac:dyDescent="0.25">
      <c r="B10" s="95" t="s">
        <v>4</v>
      </c>
      <c r="C10" s="96"/>
      <c r="D10" s="4" t="s">
        <v>3</v>
      </c>
      <c r="E10" s="4" t="s">
        <v>2</v>
      </c>
      <c r="F10" s="4" t="s">
        <v>1</v>
      </c>
      <c r="G10" s="5" t="s">
        <v>0</v>
      </c>
    </row>
    <row r="11" spans="2:7" ht="45" customHeight="1" thickBot="1" x14ac:dyDescent="0.3">
      <c r="B11" s="100" t="s">
        <v>9</v>
      </c>
      <c r="C11" s="101"/>
      <c r="D11" s="3" t="s">
        <v>8</v>
      </c>
      <c r="E11" s="3">
        <f>12*2+12*1+(6*3)</f>
        <v>54</v>
      </c>
      <c r="F11" s="2">
        <f>+'APU OE-GAVIONES'!G31</f>
        <v>266511</v>
      </c>
      <c r="G11" s="1">
        <f>+F11*E11</f>
        <v>14391594</v>
      </c>
    </row>
    <row r="12" spans="2:7" ht="20.25" customHeight="1" thickBot="1" x14ac:dyDescent="0.3">
      <c r="B12" s="97" t="s">
        <v>13</v>
      </c>
      <c r="C12" s="98"/>
      <c r="D12" s="98"/>
      <c r="E12" s="98"/>
      <c r="F12" s="99"/>
      <c r="G12" s="6">
        <f>+G11</f>
        <v>14391594</v>
      </c>
    </row>
  </sheetData>
  <mergeCells count="9">
    <mergeCell ref="B2:G3"/>
    <mergeCell ref="B7:G7"/>
    <mergeCell ref="B8:C8"/>
    <mergeCell ref="B9:C9"/>
    <mergeCell ref="B12:F12"/>
    <mergeCell ref="B10:C10"/>
    <mergeCell ref="B11:C11"/>
    <mergeCell ref="D8:G8"/>
    <mergeCell ref="D9:G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APU OE-GAVIONES</vt:lpstr>
      <vt:lpstr>PPTO GAV. CHADÓ</vt:lpstr>
      <vt:lpstr>'PPTO GAV. CHADÓ'!Área_de_impresión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2021-05-10T14:28:43Z</cp:lastPrinted>
  <dcterms:created xsi:type="dcterms:W3CDTF">2021-05-10T14:14:00Z</dcterms:created>
  <dcterms:modified xsi:type="dcterms:W3CDTF">2021-08-18T15:38:04Z</dcterms:modified>
</cp:coreProperties>
</file>